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2120" windowHeight="12540" tabRatio="568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O15" i="1"/>
  <c r="O14"/>
  <c r="O9"/>
  <c r="O8"/>
  <c r="O7"/>
  <c r="N30"/>
  <c r="N28"/>
  <c r="N24"/>
  <c r="N22"/>
  <c r="N16"/>
  <c r="N15"/>
  <c r="N14"/>
  <c r="N9"/>
  <c r="N8"/>
  <c r="N7"/>
  <c r="K8"/>
  <c r="K9"/>
  <c r="K14"/>
  <c r="K15"/>
  <c r="K16"/>
  <c r="K17"/>
  <c r="K22"/>
  <c r="K24"/>
  <c r="K28"/>
  <c r="K30"/>
  <c r="K7"/>
  <c r="H30"/>
  <c r="H28"/>
  <c r="H24"/>
  <c r="H22"/>
  <c r="H15"/>
  <c r="H16"/>
  <c r="H17"/>
  <c r="H14"/>
  <c r="H8"/>
  <c r="H9"/>
  <c r="H7"/>
  <c r="D18" l="1"/>
  <c r="L18"/>
  <c r="F12"/>
  <c r="I12"/>
  <c r="L12"/>
  <c r="D12"/>
  <c r="F18"/>
  <c r="I18"/>
  <c r="E16" l="1"/>
  <c r="E17"/>
  <c r="E15"/>
  <c r="E14"/>
  <c r="M10"/>
  <c r="N12"/>
  <c r="O12"/>
  <c r="M11"/>
  <c r="M7"/>
  <c r="M8"/>
  <c r="M9"/>
  <c r="E8"/>
  <c r="E7"/>
  <c r="E11"/>
  <c r="E10"/>
  <c r="E9"/>
  <c r="O18"/>
  <c r="M16"/>
  <c r="M17"/>
  <c r="M14"/>
  <c r="N18"/>
  <c r="M15"/>
  <c r="G14"/>
  <c r="H18"/>
  <c r="G17"/>
  <c r="G15"/>
  <c r="G16"/>
  <c r="G8"/>
  <c r="H12"/>
  <c r="G9"/>
  <c r="G10"/>
  <c r="G11"/>
  <c r="G7"/>
  <c r="G12" s="1"/>
  <c r="J16"/>
  <c r="K18"/>
  <c r="J14"/>
  <c r="J15"/>
  <c r="J11"/>
  <c r="J7"/>
  <c r="K12"/>
  <c r="J9"/>
  <c r="J10"/>
  <c r="J8"/>
  <c r="L19"/>
  <c r="I19"/>
  <c r="K19" s="1"/>
  <c r="F19"/>
  <c r="D25"/>
  <c r="F25"/>
  <c r="D31"/>
  <c r="L31"/>
  <c r="F31"/>
  <c r="L25"/>
  <c r="I31"/>
  <c r="K31" s="1"/>
  <c r="D19"/>
  <c r="I25"/>
  <c r="K25" s="1"/>
  <c r="E12" l="1"/>
  <c r="N31"/>
  <c r="O31"/>
  <c r="H19"/>
  <c r="M12"/>
  <c r="H31"/>
  <c r="G18"/>
  <c r="O25"/>
  <c r="N25"/>
  <c r="O19"/>
  <c r="N19"/>
  <c r="J12"/>
  <c r="H25"/>
  <c r="J18"/>
  <c r="M18"/>
  <c r="E18"/>
  <c r="D36"/>
  <c r="L36"/>
  <c r="F36"/>
  <c r="I36"/>
  <c r="H36" l="1"/>
  <c r="N36"/>
  <c r="O36"/>
  <c r="K36"/>
</calcChain>
</file>

<file path=xl/sharedStrings.xml><?xml version="1.0" encoding="utf-8"?>
<sst xmlns="http://schemas.openxmlformats.org/spreadsheetml/2006/main" count="52" uniqueCount="41">
  <si>
    <t>Charges de fonctionnement (1) :</t>
  </si>
  <si>
    <t>Opérations exceptionnelles</t>
  </si>
  <si>
    <t xml:space="preserve">Produits exceptionnels </t>
  </si>
  <si>
    <t xml:space="preserve">Charges exceptionnelles </t>
  </si>
  <si>
    <t xml:space="preserve">Opérations financières </t>
  </si>
  <si>
    <t>Produits financiers nets</t>
  </si>
  <si>
    <t>Charges financières nettes</t>
  </si>
  <si>
    <t>Résultat à vérifier par les chiffres du rapport</t>
  </si>
  <si>
    <t>Les associations diocésaines</t>
  </si>
  <si>
    <t>N° Siren</t>
  </si>
  <si>
    <t>Produits des activités</t>
  </si>
  <si>
    <t>Résultat d'exploitation</t>
  </si>
  <si>
    <t>Résultat financier</t>
  </si>
  <si>
    <t>Résultat de l'exceptionnel</t>
  </si>
  <si>
    <t>Solde intermédiaire</t>
  </si>
  <si>
    <t>Report des ressources antérieurs non utilisées de exc ant</t>
  </si>
  <si>
    <t>Engagements à réaliser sur exercices affectées</t>
  </si>
  <si>
    <t>Total produits financiers (V)</t>
  </si>
  <si>
    <t>Total Charges financières (VI)</t>
  </si>
  <si>
    <t>Total produits exceptionnels (VII)</t>
  </si>
  <si>
    <t>Total charges exceptionnelles (VIII)</t>
  </si>
  <si>
    <t>Impôts sur les sociétés (IX)</t>
  </si>
  <si>
    <t xml:space="preserve">Legs et donations et assurance vie </t>
  </si>
  <si>
    <t>Total ressources de fonctionnement</t>
  </si>
  <si>
    <t>Total Charges de fonstionnement</t>
  </si>
  <si>
    <t>AD Lille</t>
  </si>
  <si>
    <t>Reprises amortissemnts et provisions</t>
  </si>
  <si>
    <t>Subventions accordées</t>
  </si>
  <si>
    <t>783.713.498</t>
  </si>
  <si>
    <t>Vente et produits divers</t>
  </si>
  <si>
    <t xml:space="preserve">Collectes quêtes denier </t>
  </si>
  <si>
    <t>Diverses charges</t>
  </si>
  <si>
    <t>Traitements et salaires+cotisations SS</t>
  </si>
  <si>
    <t>Dotatiotions amortis. et provi</t>
  </si>
  <si>
    <t>%Année -6</t>
  </si>
  <si>
    <t>Fonctionnement</t>
  </si>
  <si>
    <t>Résultats Année</t>
  </si>
  <si>
    <t>%dép. ou rec.</t>
  </si>
  <si>
    <t>%+ ou - 18 ans</t>
  </si>
  <si>
    <t xml:space="preserve">Association diocésaine de Lille siret 783 713 498 </t>
  </si>
  <si>
    <t>Source: extraits des rapports comptables à partir du Journal officiel- associations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</si>
</sst>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11"/>
      <color theme="1"/>
      <name val="Calibri"/>
      <family val="2"/>
      <scheme val="minor"/>
    </font>
    <font>
      <b/>
      <u/>
      <sz val="6"/>
      <name val="Arial"/>
      <family val="2"/>
    </font>
    <font>
      <b/>
      <u/>
      <sz val="7"/>
      <name val="Arial"/>
      <family val="2"/>
    </font>
    <font>
      <b/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3" fontId="1" fillId="0" borderId="0" xfId="0" applyNumberFormat="1" applyFont="1" applyFill="1"/>
    <xf numFmtId="3" fontId="1" fillId="0" borderId="0" xfId="0" applyNumberFormat="1" applyFont="1" applyFill="1" applyBorder="1"/>
    <xf numFmtId="3" fontId="2" fillId="0" borderId="0" xfId="0" applyNumberFormat="1" applyFont="1" applyFill="1"/>
    <xf numFmtId="3" fontId="5" fillId="0" borderId="5" xfId="0" applyNumberFormat="1" applyFont="1" applyBorder="1" applyAlignment="1">
      <alignment horizontal="right"/>
    </xf>
    <xf numFmtId="0" fontId="7" fillId="0" borderId="0" xfId="0" applyFont="1"/>
    <xf numFmtId="3" fontId="5" fillId="0" borderId="5" xfId="1" applyNumberFormat="1" applyFont="1" applyBorder="1"/>
    <xf numFmtId="3" fontId="2" fillId="0" borderId="2" xfId="0" applyNumberFormat="1" applyFont="1" applyFill="1" applyBorder="1"/>
    <xf numFmtId="0" fontId="0" fillId="0" borderId="0" xfId="0" applyBorder="1"/>
    <xf numFmtId="3" fontId="3" fillId="0" borderId="0" xfId="1" applyNumberFormat="1" applyFont="1" applyBorder="1" applyAlignment="1">
      <alignment horizontal="center"/>
    </xf>
    <xf numFmtId="3" fontId="2" fillId="0" borderId="3" xfId="0" applyNumberFormat="1" applyFont="1" applyFill="1" applyBorder="1"/>
    <xf numFmtId="3" fontId="6" fillId="0" borderId="5" xfId="1" applyNumberFormat="1" applyFont="1" applyBorder="1"/>
    <xf numFmtId="0" fontId="7" fillId="0" borderId="0" xfId="0" applyFont="1" applyAlignment="1">
      <alignment horizontal="left"/>
    </xf>
    <xf numFmtId="3" fontId="2" fillId="0" borderId="1" xfId="0" applyNumberFormat="1" applyFont="1" applyFill="1" applyBorder="1" applyAlignment="1">
      <alignment horizontal="left"/>
    </xf>
    <xf numFmtId="3" fontId="1" fillId="0" borderId="0" xfId="0" applyNumberFormat="1" applyFont="1" applyFill="1" applyBorder="1" applyAlignment="1">
      <alignment horizontal="left"/>
    </xf>
    <xf numFmtId="3" fontId="3" fillId="0" borderId="6" xfId="1" applyNumberFormat="1" applyFont="1" applyBorder="1" applyAlignment="1">
      <alignment horizontal="left"/>
    </xf>
    <xf numFmtId="3" fontId="3" fillId="0" borderId="4" xfId="1" applyNumberFormat="1" applyFont="1" applyBorder="1" applyAlignment="1">
      <alignment horizontal="left"/>
    </xf>
    <xf numFmtId="3" fontId="5" fillId="0" borderId="4" xfId="1" applyNumberFormat="1" applyFont="1" applyBorder="1" applyAlignment="1">
      <alignment horizontal="left" vertical="center"/>
    </xf>
    <xf numFmtId="0" fontId="0" fillId="0" borderId="0" xfId="0" applyAlignment="1">
      <alignment horizontal="left"/>
    </xf>
    <xf numFmtId="3" fontId="3" fillId="0" borderId="0" xfId="1" applyNumberFormat="1" applyFont="1" applyBorder="1" applyAlignment="1">
      <alignment horizontal="left"/>
    </xf>
    <xf numFmtId="3" fontId="3" fillId="0" borderId="0" xfId="1" applyNumberFormat="1" applyFont="1" applyBorder="1"/>
    <xf numFmtId="3" fontId="4" fillId="0" borderId="0" xfId="1" applyNumberFormat="1" applyFont="1" applyBorder="1" applyAlignment="1">
      <alignment horizontal="right"/>
    </xf>
    <xf numFmtId="3" fontId="4" fillId="0" borderId="4" xfId="1" applyNumberFormat="1" applyFont="1" applyBorder="1" applyAlignment="1">
      <alignment horizontal="left"/>
    </xf>
    <xf numFmtId="0" fontId="10" fillId="0" borderId="0" xfId="0" applyFont="1"/>
    <xf numFmtId="0" fontId="7" fillId="0" borderId="0" xfId="0" applyFont="1" applyAlignment="1">
      <alignment horizontal="center"/>
    </xf>
    <xf numFmtId="10" fontId="7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10" fontId="1" fillId="0" borderId="0" xfId="0" applyNumberFormat="1" applyFont="1" applyFill="1" applyAlignment="1">
      <alignment horizontal="center"/>
    </xf>
    <xf numFmtId="10" fontId="2" fillId="0" borderId="3" xfId="0" applyNumberFormat="1" applyFont="1" applyFill="1" applyBorder="1" applyAlignment="1">
      <alignment horizontal="center"/>
    </xf>
    <xf numFmtId="10" fontId="5" fillId="0" borderId="5" xfId="1" applyNumberFormat="1" applyFont="1" applyBorder="1" applyAlignment="1">
      <alignment horizontal="center"/>
    </xf>
    <xf numFmtId="10" fontId="6" fillId="0" borderId="5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10" fontId="5" fillId="3" borderId="5" xfId="0" applyNumberFormat="1" applyFont="1" applyFill="1" applyBorder="1" applyAlignment="1">
      <alignment horizontal="center"/>
    </xf>
    <xf numFmtId="3" fontId="1" fillId="0" borderId="0" xfId="0" applyNumberFormat="1" applyFont="1" applyFill="1" applyAlignment="1">
      <alignment horizontal="center"/>
    </xf>
    <xf numFmtId="3" fontId="2" fillId="0" borderId="3" xfId="0" applyNumberFormat="1" applyFont="1" applyFill="1" applyBorder="1" applyAlignment="1">
      <alignment horizontal="center"/>
    </xf>
    <xf numFmtId="3" fontId="5" fillId="0" borderId="5" xfId="1" applyNumberFormat="1" applyFont="1" applyBorder="1" applyAlignment="1">
      <alignment horizontal="center"/>
    </xf>
    <xf numFmtId="3" fontId="6" fillId="0" borderId="5" xfId="1" applyNumberFormat="1" applyFont="1" applyBorder="1" applyAlignment="1">
      <alignment horizontal="center"/>
    </xf>
    <xf numFmtId="9" fontId="1" fillId="0" borderId="0" xfId="0" applyNumberFormat="1" applyFont="1" applyFill="1"/>
    <xf numFmtId="10" fontId="5" fillId="4" borderId="8" xfId="0" applyNumberFormat="1" applyFont="1" applyFill="1" applyBorder="1" applyAlignment="1">
      <alignment horizontal="center"/>
    </xf>
    <xf numFmtId="3" fontId="1" fillId="0" borderId="4" xfId="0" applyNumberFormat="1" applyFont="1" applyFill="1" applyBorder="1" applyAlignment="1">
      <alignment horizontal="left"/>
    </xf>
    <xf numFmtId="10" fontId="1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10" fontId="1" fillId="0" borderId="8" xfId="0" applyNumberFormat="1" applyFont="1" applyFill="1" applyBorder="1" applyAlignment="1">
      <alignment horizontal="center"/>
    </xf>
    <xf numFmtId="0" fontId="7" fillId="0" borderId="4" xfId="0" applyFont="1" applyBorder="1" applyAlignment="1">
      <alignment horizontal="left"/>
    </xf>
    <xf numFmtId="3" fontId="5" fillId="0" borderId="10" xfId="1" applyNumberFormat="1" applyFont="1" applyBorder="1" applyAlignment="1">
      <alignment horizontal="left" vertical="center"/>
    </xf>
    <xf numFmtId="3" fontId="3" fillId="0" borderId="11" xfId="1" applyNumberFormat="1" applyFont="1" applyBorder="1" applyAlignment="1">
      <alignment horizontal="center"/>
    </xf>
    <xf numFmtId="3" fontId="5" fillId="0" borderId="11" xfId="1" applyNumberFormat="1" applyFont="1" applyBorder="1"/>
    <xf numFmtId="10" fontId="5" fillId="0" borderId="11" xfId="1" applyNumberFormat="1" applyFont="1" applyBorder="1" applyAlignment="1">
      <alignment horizontal="center"/>
    </xf>
    <xf numFmtId="3" fontId="5" fillId="0" borderId="11" xfId="1" applyNumberFormat="1" applyFont="1" applyBorder="1" applyAlignment="1">
      <alignment horizontal="center"/>
    </xf>
    <xf numFmtId="10" fontId="5" fillId="0" borderId="9" xfId="1" applyNumberFormat="1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10" fontId="7" fillId="2" borderId="2" xfId="0" applyNumberFormat="1" applyFont="1" applyFill="1" applyBorder="1" applyAlignment="1">
      <alignment horizontal="center" wrapText="1"/>
    </xf>
    <xf numFmtId="10" fontId="7" fillId="3" borderId="2" xfId="0" applyNumberFormat="1" applyFont="1" applyFill="1" applyBorder="1" applyAlignment="1">
      <alignment horizontal="center"/>
    </xf>
    <xf numFmtId="10" fontId="7" fillId="4" borderId="7" xfId="0" applyNumberFormat="1" applyFont="1" applyFill="1" applyBorder="1" applyAlignment="1">
      <alignment horizontal="center" wrapText="1"/>
    </xf>
    <xf numFmtId="9" fontId="1" fillId="0" borderId="0" xfId="0" applyNumberFormat="1" applyFont="1" applyFill="1" applyBorder="1"/>
    <xf numFmtId="10" fontId="2" fillId="0" borderId="8" xfId="0" applyNumberFormat="1" applyFont="1" applyFill="1" applyBorder="1" applyAlignment="1">
      <alignment horizontal="center"/>
    </xf>
    <xf numFmtId="10" fontId="0" fillId="0" borderId="0" xfId="0" applyNumberFormat="1" applyBorder="1" applyAlignment="1">
      <alignment horizontal="center"/>
    </xf>
    <xf numFmtId="3" fontId="9" fillId="0" borderId="4" xfId="1" applyNumberFormat="1" applyFont="1" applyBorder="1" applyAlignment="1">
      <alignment horizontal="left" vertical="center"/>
    </xf>
    <xf numFmtId="3" fontId="9" fillId="4" borderId="5" xfId="1" applyNumberFormat="1" applyFont="1" applyFill="1" applyBorder="1"/>
    <xf numFmtId="3" fontId="8" fillId="5" borderId="4" xfId="1" applyNumberFormat="1" applyFont="1" applyFill="1" applyBorder="1" applyAlignment="1">
      <alignment horizontal="left"/>
    </xf>
    <xf numFmtId="3" fontId="8" fillId="5" borderId="0" xfId="1" applyNumberFormat="1" applyFont="1" applyFill="1" applyBorder="1" applyAlignment="1">
      <alignment horizontal="right"/>
    </xf>
    <xf numFmtId="10" fontId="5" fillId="5" borderId="5" xfId="1" applyNumberFormat="1" applyFont="1" applyFill="1" applyBorder="1" applyAlignment="1">
      <alignment horizontal="center"/>
    </xf>
    <xf numFmtId="3" fontId="9" fillId="5" borderId="5" xfId="1" applyNumberFormat="1" applyFont="1" applyFill="1" applyBorder="1" applyAlignment="1">
      <alignment horizontal="center"/>
    </xf>
    <xf numFmtId="10" fontId="5" fillId="5" borderId="5" xfId="0" applyNumberFormat="1" applyFont="1" applyFill="1" applyBorder="1" applyAlignment="1">
      <alignment horizontal="center"/>
    </xf>
    <xf numFmtId="10" fontId="9" fillId="5" borderId="5" xfId="1" applyNumberFormat="1" applyFont="1" applyFill="1" applyBorder="1" applyAlignment="1">
      <alignment horizontal="center"/>
    </xf>
    <xf numFmtId="3" fontId="6" fillId="6" borderId="4" xfId="1" applyNumberFormat="1" applyFont="1" applyFill="1" applyBorder="1" applyAlignment="1">
      <alignment horizontal="left" vertical="center"/>
    </xf>
    <xf numFmtId="3" fontId="4" fillId="6" borderId="0" xfId="1" applyNumberFormat="1" applyFont="1" applyFill="1" applyBorder="1" applyAlignment="1">
      <alignment horizontal="right"/>
    </xf>
    <xf numFmtId="3" fontId="6" fillId="6" borderId="5" xfId="1" applyNumberFormat="1" applyFont="1" applyFill="1" applyBorder="1"/>
    <xf numFmtId="10" fontId="5" fillId="6" borderId="5" xfId="1" applyNumberFormat="1" applyFont="1" applyFill="1" applyBorder="1" applyAlignment="1">
      <alignment horizontal="center"/>
    </xf>
    <xf numFmtId="3" fontId="6" fillId="6" borderId="5" xfId="1" applyNumberFormat="1" applyFont="1" applyFill="1" applyBorder="1" applyAlignment="1">
      <alignment horizontal="center"/>
    </xf>
    <xf numFmtId="10" fontId="5" fillId="6" borderId="5" xfId="0" applyNumberFormat="1" applyFont="1" applyFill="1" applyBorder="1" applyAlignment="1">
      <alignment horizontal="center"/>
    </xf>
    <xf numFmtId="10" fontId="6" fillId="6" borderId="5" xfId="1" applyNumberFormat="1" applyFont="1" applyFill="1" applyBorder="1" applyAlignment="1">
      <alignment horizontal="center"/>
    </xf>
    <xf numFmtId="0" fontId="0" fillId="7" borderId="4" xfId="0" applyFill="1" applyBorder="1" applyAlignment="1">
      <alignment horizontal="left"/>
    </xf>
    <xf numFmtId="3" fontId="4" fillId="7" borderId="0" xfId="0" applyNumberFormat="1" applyFont="1" applyFill="1" applyBorder="1" applyAlignment="1">
      <alignment horizontal="left"/>
    </xf>
    <xf numFmtId="3" fontId="6" fillId="7" borderId="5" xfId="1" applyNumberFormat="1" applyFont="1" applyFill="1" applyBorder="1"/>
    <xf numFmtId="10" fontId="5" fillId="7" borderId="5" xfId="1" applyNumberFormat="1" applyFont="1" applyFill="1" applyBorder="1" applyAlignment="1">
      <alignment horizontal="center"/>
    </xf>
    <xf numFmtId="3" fontId="6" fillId="7" borderId="5" xfId="1" applyNumberFormat="1" applyFont="1" applyFill="1" applyBorder="1" applyAlignment="1">
      <alignment horizontal="center"/>
    </xf>
    <xf numFmtId="10" fontId="5" fillId="7" borderId="5" xfId="0" applyNumberFormat="1" applyFont="1" applyFill="1" applyBorder="1" applyAlignment="1">
      <alignment horizontal="center"/>
    </xf>
    <xf numFmtId="10" fontId="6" fillId="7" borderId="5" xfId="1" applyNumberFormat="1" applyFont="1" applyFill="1" applyBorder="1" applyAlignment="1">
      <alignment horizontal="center"/>
    </xf>
    <xf numFmtId="10" fontId="5" fillId="7" borderId="8" xfId="0" applyNumberFormat="1" applyFont="1" applyFill="1" applyBorder="1" applyAlignment="1">
      <alignment horizontal="center"/>
    </xf>
    <xf numFmtId="3" fontId="9" fillId="6" borderId="5" xfId="1" applyNumberFormat="1" applyFont="1" applyFill="1" applyBorder="1"/>
    <xf numFmtId="3" fontId="8" fillId="8" borderId="4" xfId="1" applyNumberFormat="1" applyFont="1" applyFill="1" applyBorder="1" applyAlignment="1">
      <alignment horizontal="left"/>
    </xf>
    <xf numFmtId="3" fontId="8" fillId="8" borderId="0" xfId="1" applyNumberFormat="1" applyFont="1" applyFill="1" applyBorder="1" applyAlignment="1">
      <alignment horizontal="right"/>
    </xf>
    <xf numFmtId="10" fontId="9" fillId="8" borderId="5" xfId="1" applyNumberFormat="1" applyFont="1" applyFill="1" applyBorder="1" applyAlignment="1">
      <alignment horizontal="center"/>
    </xf>
    <xf numFmtId="3" fontId="9" fillId="8" borderId="5" xfId="1" applyNumberFormat="1" applyFont="1" applyFill="1" applyBorder="1" applyAlignment="1">
      <alignment horizontal="center"/>
    </xf>
    <xf numFmtId="10" fontId="5" fillId="8" borderId="5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37"/>
  <sheetViews>
    <sheetView tabSelected="1" topLeftCell="A3" zoomScale="148" zoomScaleNormal="148" workbookViewId="0">
      <selection activeCell="B4" sqref="B4:O37"/>
    </sheetView>
  </sheetViews>
  <sheetFormatPr baseColWidth="10" defaultRowHeight="15"/>
  <cols>
    <col min="1" max="1" width="6.7109375" customWidth="1"/>
    <col min="2" max="2" width="6.7109375" style="18" customWidth="1"/>
    <col min="3" max="3" width="16.42578125" customWidth="1"/>
    <col min="4" max="4" width="9.7109375" customWidth="1"/>
    <col min="5" max="5" width="7.7109375" style="26" customWidth="1"/>
    <col min="6" max="6" width="9.7109375" customWidth="1"/>
    <col min="7" max="7" width="7.7109375" style="31" customWidth="1"/>
    <col min="8" max="8" width="10.7109375" style="26" customWidth="1"/>
    <col min="9" max="9" width="9.7109375" customWidth="1"/>
    <col min="10" max="10" width="7.7109375" style="31" customWidth="1"/>
    <col min="11" max="11" width="10.7109375" style="26" customWidth="1"/>
    <col min="12" max="12" width="9.7109375" customWidth="1"/>
    <col min="13" max="13" width="7.7109375" style="26" customWidth="1"/>
    <col min="14" max="14" width="10.7109375" style="26" customWidth="1"/>
    <col min="15" max="15" width="8.140625" style="26" customWidth="1"/>
  </cols>
  <sheetData>
    <row r="1" spans="2:15" s="5" customFormat="1" hidden="1">
      <c r="B1" s="12" t="s">
        <v>8</v>
      </c>
      <c r="D1" s="5" t="s">
        <v>25</v>
      </c>
      <c r="E1" s="25"/>
      <c r="F1" s="5" t="s">
        <v>25</v>
      </c>
      <c r="G1" s="24"/>
      <c r="H1" s="25"/>
      <c r="I1" s="5" t="s">
        <v>25</v>
      </c>
      <c r="J1" s="24"/>
      <c r="K1" s="25"/>
      <c r="L1" s="5" t="s">
        <v>25</v>
      </c>
      <c r="M1" s="25"/>
      <c r="N1" s="25"/>
      <c r="O1" s="25"/>
    </row>
    <row r="2" spans="2:15" s="5" customFormat="1" hidden="1">
      <c r="B2" s="12" t="s">
        <v>9</v>
      </c>
      <c r="D2" t="s">
        <v>28</v>
      </c>
      <c r="E2" s="26"/>
      <c r="F2" t="s">
        <v>28</v>
      </c>
      <c r="G2" s="31"/>
      <c r="H2" s="26"/>
      <c r="I2" t="s">
        <v>28</v>
      </c>
      <c r="J2" s="31"/>
      <c r="K2" s="26"/>
      <c r="L2" t="s">
        <v>28</v>
      </c>
      <c r="M2" s="26"/>
      <c r="N2" s="26"/>
      <c r="O2" s="26"/>
    </row>
    <row r="3" spans="2:15" s="1" customFormat="1" ht="12.75">
      <c r="B3" s="14"/>
      <c r="C3" s="2"/>
      <c r="D3" s="37"/>
      <c r="E3" s="27"/>
      <c r="F3" s="37"/>
      <c r="G3" s="33"/>
      <c r="H3" s="27"/>
      <c r="I3" s="37"/>
      <c r="J3" s="33"/>
      <c r="K3" s="27"/>
      <c r="L3" s="37"/>
      <c r="M3" s="27"/>
      <c r="N3" s="27"/>
      <c r="O3" s="27"/>
    </row>
    <row r="4" spans="2:15" s="24" customFormat="1" ht="30">
      <c r="B4" s="50" t="s">
        <v>36</v>
      </c>
      <c r="C4" s="51"/>
      <c r="D4" s="51">
        <v>2005</v>
      </c>
      <c r="E4" s="52" t="s">
        <v>37</v>
      </c>
      <c r="F4" s="51">
        <v>2011</v>
      </c>
      <c r="G4" s="52" t="s">
        <v>37</v>
      </c>
      <c r="H4" s="53" t="s">
        <v>34</v>
      </c>
      <c r="I4" s="51">
        <v>2017</v>
      </c>
      <c r="J4" s="52" t="s">
        <v>37</v>
      </c>
      <c r="K4" s="53" t="s">
        <v>34</v>
      </c>
      <c r="L4" s="51">
        <v>2023</v>
      </c>
      <c r="M4" s="52" t="s">
        <v>37</v>
      </c>
      <c r="N4" s="53" t="s">
        <v>34</v>
      </c>
      <c r="O4" s="54" t="s">
        <v>38</v>
      </c>
    </row>
    <row r="5" spans="2:15" s="1" customFormat="1">
      <c r="B5" s="39"/>
      <c r="C5" s="2"/>
      <c r="D5" s="55"/>
      <c r="E5" s="43" t="s">
        <v>39</v>
      </c>
      <c r="F5" s="55"/>
      <c r="G5" s="41"/>
      <c r="H5" s="40"/>
      <c r="I5" s="55"/>
      <c r="J5" s="41"/>
      <c r="K5" s="40"/>
      <c r="L5" s="55"/>
      <c r="M5" s="40"/>
      <c r="N5" s="40"/>
      <c r="O5" s="42"/>
    </row>
    <row r="6" spans="2:15" s="3" customFormat="1" ht="12.75">
      <c r="B6" s="13" t="s">
        <v>35</v>
      </c>
      <c r="C6" s="7"/>
      <c r="D6" s="10"/>
      <c r="E6" s="28"/>
      <c r="F6" s="10"/>
      <c r="G6" s="34"/>
      <c r="H6" s="28"/>
      <c r="I6" s="10"/>
      <c r="J6" s="34"/>
      <c r="K6" s="28"/>
      <c r="L6" s="10"/>
      <c r="M6" s="28"/>
      <c r="N6" s="28"/>
      <c r="O6" s="56"/>
    </row>
    <row r="7" spans="2:15" s="1" customFormat="1" ht="12.75">
      <c r="B7" s="16"/>
      <c r="C7" s="19" t="s">
        <v>29</v>
      </c>
      <c r="D7" s="6">
        <v>4933015</v>
      </c>
      <c r="E7" s="29">
        <f>D7/D$12</f>
        <v>0.23218433111182915</v>
      </c>
      <c r="F7" s="6">
        <v>4051911</v>
      </c>
      <c r="G7" s="29">
        <f>F7/F$12</f>
        <v>0.18812930914725964</v>
      </c>
      <c r="H7" s="32">
        <f t="shared" ref="H7:H19" si="0">(F7-D7)/D7</f>
        <v>-0.17861368757240753</v>
      </c>
      <c r="I7" s="6">
        <v>3515726</v>
      </c>
      <c r="J7" s="29">
        <f>I7/I$12</f>
        <v>0.16110862738865819</v>
      </c>
      <c r="K7" s="32">
        <f>(I7-F7)/F7</f>
        <v>-0.13232891837950045</v>
      </c>
      <c r="L7" s="6">
        <v>5791991</v>
      </c>
      <c r="M7" s="29">
        <f>L7/L$12</f>
        <v>0.19533686471366596</v>
      </c>
      <c r="N7" s="32">
        <f>(L7-I7)/I7</f>
        <v>0.64745233274720504</v>
      </c>
      <c r="O7" s="38">
        <f>L7/D7</f>
        <v>1.1741279927184491</v>
      </c>
    </row>
    <row r="8" spans="2:15" s="1" customFormat="1" ht="12.75">
      <c r="B8" s="16"/>
      <c r="C8" s="19" t="s">
        <v>10</v>
      </c>
      <c r="D8" s="6">
        <v>1512453</v>
      </c>
      <c r="E8" s="29">
        <f t="shared" ref="E8:G11" si="1">D8/D$12</f>
        <v>7.1187273532125755E-2</v>
      </c>
      <c r="F8" s="4">
        <v>2115300</v>
      </c>
      <c r="G8" s="29">
        <f t="shared" si="1"/>
        <v>9.8212899453911581E-2</v>
      </c>
      <c r="H8" s="32">
        <f t="shared" si="0"/>
        <v>0.39858891482908893</v>
      </c>
      <c r="I8" s="4">
        <v>2802760</v>
      </c>
      <c r="J8" s="29">
        <f t="shared" ref="J8" si="2">I8/I$12</f>
        <v>0.12843686240049301</v>
      </c>
      <c r="K8" s="32">
        <f t="shared" ref="K8:K36" si="3">(I8-F8)/F8</f>
        <v>0.32499409067271784</v>
      </c>
      <c r="L8" s="4">
        <v>4061294</v>
      </c>
      <c r="M8" s="29">
        <f t="shared" ref="M8" si="4">L8/L$12</f>
        <v>0.13696852026193124</v>
      </c>
      <c r="N8" s="32">
        <f t="shared" ref="N8:N36" si="5">(L8-I8)/I8</f>
        <v>0.44903380953060557</v>
      </c>
      <c r="O8" s="38">
        <f>L8/D8</f>
        <v>2.6852364999110718</v>
      </c>
    </row>
    <row r="9" spans="2:15" s="1" customFormat="1" ht="12.75">
      <c r="B9" s="16"/>
      <c r="C9" s="19" t="s">
        <v>30</v>
      </c>
      <c r="D9" s="6">
        <v>13489028</v>
      </c>
      <c r="E9" s="29">
        <f t="shared" si="1"/>
        <v>0.6348938617719051</v>
      </c>
      <c r="F9" s="6">
        <v>13172277</v>
      </c>
      <c r="G9" s="29">
        <f t="shared" si="1"/>
        <v>0.6115858349076122</v>
      </c>
      <c r="H9" s="32">
        <f t="shared" si="0"/>
        <v>-2.3482121914195745E-2</v>
      </c>
      <c r="I9" s="6">
        <v>13469491</v>
      </c>
      <c r="J9" s="29">
        <f t="shared" ref="J9" si="6">I9/I$12</f>
        <v>0.61724127723090061</v>
      </c>
      <c r="K9" s="32">
        <f t="shared" si="3"/>
        <v>2.2563600811006328E-2</v>
      </c>
      <c r="L9" s="6">
        <v>11789575</v>
      </c>
      <c r="M9" s="29">
        <f t="shared" ref="M9" si="7">L9/L$12</f>
        <v>0.39760742321709724</v>
      </c>
      <c r="N9" s="32">
        <f t="shared" si="5"/>
        <v>-0.12472008036532338</v>
      </c>
      <c r="O9" s="38">
        <f>L9/D9</f>
        <v>0.8740121971723982</v>
      </c>
    </row>
    <row r="10" spans="2:15" s="1" customFormat="1" ht="12.75">
      <c r="B10" s="16"/>
      <c r="C10" s="19" t="s">
        <v>22</v>
      </c>
      <c r="D10" s="6"/>
      <c r="E10" s="29">
        <f t="shared" si="1"/>
        <v>0</v>
      </c>
      <c r="F10" s="6"/>
      <c r="G10" s="29">
        <f t="shared" si="1"/>
        <v>0</v>
      </c>
      <c r="H10" s="32"/>
      <c r="I10" s="6"/>
      <c r="J10" s="29">
        <f t="shared" ref="J10" si="8">I10/I$12</f>
        <v>0</v>
      </c>
      <c r="K10" s="32"/>
      <c r="L10" s="6">
        <v>5857419</v>
      </c>
      <c r="M10" s="29">
        <f t="shared" ref="M10" si="9">L10/L$12</f>
        <v>0.19754344624745732</v>
      </c>
      <c r="N10" s="32"/>
      <c r="O10" s="38"/>
    </row>
    <row r="11" spans="2:15" s="1" customFormat="1" ht="12.75">
      <c r="B11" s="16"/>
      <c r="C11" s="19" t="s">
        <v>26</v>
      </c>
      <c r="D11" s="6">
        <v>1311619</v>
      </c>
      <c r="E11" s="29">
        <f t="shared" si="1"/>
        <v>6.1734533584139974E-2</v>
      </c>
      <c r="F11" s="6">
        <v>2198416</v>
      </c>
      <c r="G11" s="29">
        <f t="shared" si="1"/>
        <v>0.1020719564912166</v>
      </c>
      <c r="H11" s="29"/>
      <c r="I11" s="6">
        <v>2034107</v>
      </c>
      <c r="J11" s="29">
        <f t="shared" ref="J11" si="10">I11/I$12</f>
        <v>9.3213232979948199E-2</v>
      </c>
      <c r="K11" s="32"/>
      <c r="L11" s="6">
        <v>2151016</v>
      </c>
      <c r="M11" s="29">
        <f t="shared" ref="M11" si="11">L11/L$12</f>
        <v>7.254374555984823E-2</v>
      </c>
      <c r="N11" s="32"/>
      <c r="O11" s="38"/>
    </row>
    <row r="12" spans="2:15" s="3" customFormat="1" ht="12.75">
      <c r="B12" s="22"/>
      <c r="C12" s="21" t="s">
        <v>23</v>
      </c>
      <c r="D12" s="11">
        <f>SUM(D7:D11)</f>
        <v>21246115</v>
      </c>
      <c r="E12" s="30">
        <f>SUM(E7:E11)</f>
        <v>1</v>
      </c>
      <c r="F12" s="11">
        <f>SUM(F7:F11)</f>
        <v>21537904</v>
      </c>
      <c r="G12" s="30">
        <f>SUM(G7:G11)</f>
        <v>1</v>
      </c>
      <c r="H12" s="32">
        <f t="shared" si="0"/>
        <v>1.3733757912917255E-2</v>
      </c>
      <c r="I12" s="11">
        <f>SUM(I7:I11)</f>
        <v>21822084</v>
      </c>
      <c r="J12" s="30">
        <f>SUM(J7:J11)</f>
        <v>1</v>
      </c>
      <c r="K12" s="32">
        <f t="shared" si="3"/>
        <v>1.3194412975375876E-2</v>
      </c>
      <c r="L12" s="11">
        <f>SUM(L7:L11)</f>
        <v>29651295</v>
      </c>
      <c r="M12" s="30">
        <f>SUM(M7:M11)</f>
        <v>1</v>
      </c>
      <c r="N12" s="32">
        <f t="shared" si="5"/>
        <v>0.35877467065015423</v>
      </c>
      <c r="O12" s="38">
        <f>L12/D12</f>
        <v>1.3956102092076599</v>
      </c>
    </row>
    <row r="13" spans="2:15">
      <c r="B13" s="16" t="s">
        <v>0</v>
      </c>
      <c r="C13" s="20"/>
      <c r="D13" s="6"/>
      <c r="E13" s="29"/>
      <c r="F13" s="6"/>
      <c r="G13" s="29"/>
      <c r="H13" s="29"/>
      <c r="I13" s="6"/>
      <c r="J13" s="29"/>
      <c r="K13" s="32"/>
      <c r="L13" s="6"/>
      <c r="M13" s="29"/>
      <c r="N13" s="32"/>
      <c r="O13" s="38"/>
    </row>
    <row r="14" spans="2:15">
      <c r="B14" s="16"/>
      <c r="C14" s="20" t="s">
        <v>31</v>
      </c>
      <c r="D14" s="6">
        <v>13339614</v>
      </c>
      <c r="E14" s="29">
        <f>D14/D$18</f>
        <v>0.5769819329791438</v>
      </c>
      <c r="F14" s="6">
        <v>14098805</v>
      </c>
      <c r="G14" s="29">
        <f>F14/F$18</f>
        <v>0.57905085848690874</v>
      </c>
      <c r="H14" s="32">
        <f t="shared" si="0"/>
        <v>5.691251635916901E-2</v>
      </c>
      <c r="I14" s="6">
        <v>14947430</v>
      </c>
      <c r="J14" s="29">
        <f>I14/I$18</f>
        <v>0.571115187337357</v>
      </c>
      <c r="K14" s="32">
        <f t="shared" si="3"/>
        <v>6.0191271529750213E-2</v>
      </c>
      <c r="L14" s="6">
        <v>15435289</v>
      </c>
      <c r="M14" s="29">
        <f>L14/L$18</f>
        <v>0.44310247337265229</v>
      </c>
      <c r="N14" s="32">
        <f t="shared" si="5"/>
        <v>3.2638319764668577E-2</v>
      </c>
      <c r="O14" s="38">
        <f>L14/D14</f>
        <v>1.1571016222808246</v>
      </c>
    </row>
    <row r="15" spans="2:15">
      <c r="B15" s="16"/>
      <c r="C15" s="20" t="s">
        <v>32</v>
      </c>
      <c r="D15" s="6">
        <v>7893795</v>
      </c>
      <c r="E15" s="29">
        <f t="shared" ref="E15:G17" si="12">D15/D$18</f>
        <v>0.34143245056724286</v>
      </c>
      <c r="F15" s="6">
        <v>7626106</v>
      </c>
      <c r="G15" s="29">
        <f t="shared" si="12"/>
        <v>0.31321117117459008</v>
      </c>
      <c r="H15" s="32">
        <f t="shared" si="0"/>
        <v>-3.3911318953684509E-2</v>
      </c>
      <c r="I15" s="6">
        <v>8283725</v>
      </c>
      <c r="J15" s="29">
        <f t="shared" ref="J15" si="13">I15/I$18</f>
        <v>0.3165066606919148</v>
      </c>
      <c r="K15" s="32">
        <f t="shared" si="3"/>
        <v>8.6232606785166643E-2</v>
      </c>
      <c r="L15" s="6">
        <v>8943789</v>
      </c>
      <c r="M15" s="29">
        <f t="shared" ref="M15" si="14">L15/L$18</f>
        <v>0.25675029649416481</v>
      </c>
      <c r="N15" s="32">
        <f t="shared" si="5"/>
        <v>7.9682027107370171E-2</v>
      </c>
      <c r="O15" s="38">
        <f>L15/D15</f>
        <v>1.1330151087024682</v>
      </c>
    </row>
    <row r="16" spans="2:15">
      <c r="B16" s="16"/>
      <c r="C16" s="20" t="s">
        <v>33</v>
      </c>
      <c r="D16" s="6">
        <v>602459</v>
      </c>
      <c r="E16" s="29">
        <f t="shared" si="12"/>
        <v>2.6058322104423864E-2</v>
      </c>
      <c r="F16" s="6">
        <v>1617801</v>
      </c>
      <c r="G16" s="29">
        <f t="shared" si="12"/>
        <v>6.6444571572624733E-2</v>
      </c>
      <c r="H16" s="32">
        <f t="shared" si="0"/>
        <v>1.6853296240906019</v>
      </c>
      <c r="I16" s="6">
        <v>2941201</v>
      </c>
      <c r="J16" s="29">
        <f t="shared" ref="J16" si="15">I16/I$18</f>
        <v>0.1123781519707282</v>
      </c>
      <c r="K16" s="32">
        <f t="shared" si="3"/>
        <v>0.81802397204600563</v>
      </c>
      <c r="L16" s="6">
        <v>5384421</v>
      </c>
      <c r="M16" s="29">
        <f t="shared" ref="M16" si="16">L16/L$18</f>
        <v>0.15457114296853464</v>
      </c>
      <c r="N16" s="32">
        <f t="shared" si="5"/>
        <v>0.83068787206314698</v>
      </c>
      <c r="O16" s="38"/>
    </row>
    <row r="17" spans="2:15">
      <c r="B17" s="16"/>
      <c r="C17" s="20" t="s">
        <v>27</v>
      </c>
      <c r="D17" s="6">
        <v>1283771</v>
      </c>
      <c r="E17" s="29">
        <f t="shared" si="12"/>
        <v>5.5527294349189446E-2</v>
      </c>
      <c r="F17" s="6">
        <v>1005417</v>
      </c>
      <c r="G17" s="29">
        <f t="shared" si="12"/>
        <v>4.1293398765876427E-2</v>
      </c>
      <c r="H17" s="32">
        <f t="shared" si="0"/>
        <v>-0.21682527491273756</v>
      </c>
      <c r="I17" s="6"/>
      <c r="J17" s="29"/>
      <c r="K17" s="32">
        <f t="shared" si="3"/>
        <v>-1</v>
      </c>
      <c r="L17" s="6">
        <v>5071082</v>
      </c>
      <c r="M17" s="29">
        <f t="shared" ref="M17" si="17">L17/L$18</f>
        <v>0.14557608716464826</v>
      </c>
      <c r="N17" s="32"/>
      <c r="O17" s="38"/>
    </row>
    <row r="18" spans="2:15" s="5" customFormat="1">
      <c r="B18" s="22"/>
      <c r="C18" s="21" t="s">
        <v>24</v>
      </c>
      <c r="D18" s="11">
        <f>SUM(D13:D17)</f>
        <v>23119639</v>
      </c>
      <c r="E18" s="30">
        <f>SUM(E14:E17)</f>
        <v>1</v>
      </c>
      <c r="F18" s="11">
        <f>SUM(F13:F17)</f>
        <v>24348129</v>
      </c>
      <c r="G18" s="30">
        <f>SUM(G14:G17)</f>
        <v>1</v>
      </c>
      <c r="H18" s="32">
        <f t="shared" si="0"/>
        <v>5.3136210301553584E-2</v>
      </c>
      <c r="I18" s="11">
        <f>SUM(I13:I17)</f>
        <v>26172356</v>
      </c>
      <c r="J18" s="30">
        <f>SUM(J14:J17)</f>
        <v>1</v>
      </c>
      <c r="K18" s="32">
        <f t="shared" si="3"/>
        <v>7.4922676810197611E-2</v>
      </c>
      <c r="L18" s="11">
        <f>SUM(L13:L17)</f>
        <v>34834581</v>
      </c>
      <c r="M18" s="30">
        <f>SUM(M14:M17)</f>
        <v>1</v>
      </c>
      <c r="N18" s="32">
        <f t="shared" si="5"/>
        <v>0.33096848445741761</v>
      </c>
      <c r="O18" s="38">
        <f>L18/D18</f>
        <v>1.5067095554562941</v>
      </c>
    </row>
    <row r="19" spans="2:15" s="23" customFormat="1">
      <c r="B19" s="82"/>
      <c r="C19" s="83" t="s">
        <v>11</v>
      </c>
      <c r="D19" s="59">
        <f>D12-D18</f>
        <v>-1873524</v>
      </c>
      <c r="E19" s="84"/>
      <c r="F19" s="59">
        <f>F12-F18</f>
        <v>-2810225</v>
      </c>
      <c r="G19" s="85"/>
      <c r="H19" s="86">
        <f t="shared" si="0"/>
        <v>0.4999674410362504</v>
      </c>
      <c r="I19" s="59">
        <f>I12-I18</f>
        <v>-4350272</v>
      </c>
      <c r="J19" s="85"/>
      <c r="K19" s="86">
        <f t="shared" si="3"/>
        <v>0.54801555035628824</v>
      </c>
      <c r="L19" s="59">
        <f>L12-L18</f>
        <v>-5183286</v>
      </c>
      <c r="M19" s="84"/>
      <c r="N19" s="86">
        <f t="shared" si="5"/>
        <v>0.19148549791829109</v>
      </c>
      <c r="O19" s="38">
        <f>L19/D19</f>
        <v>2.7665970652097331</v>
      </c>
    </row>
    <row r="20" spans="2:15">
      <c r="B20" s="13" t="s">
        <v>4</v>
      </c>
      <c r="C20" s="8"/>
      <c r="D20" s="6"/>
      <c r="E20" s="29"/>
      <c r="F20" s="6"/>
      <c r="G20" s="35"/>
      <c r="H20" s="29"/>
      <c r="I20" s="6"/>
      <c r="J20" s="35"/>
      <c r="K20" s="32"/>
      <c r="L20" s="6"/>
      <c r="M20" s="29"/>
      <c r="N20" s="32"/>
      <c r="O20" s="38"/>
    </row>
    <row r="21" spans="2:15">
      <c r="B21" s="15" t="s">
        <v>5</v>
      </c>
      <c r="C21" s="8"/>
      <c r="D21" s="6"/>
      <c r="E21" s="29"/>
      <c r="F21" s="6"/>
      <c r="G21" s="35"/>
      <c r="H21" s="29"/>
      <c r="I21" s="6"/>
      <c r="J21" s="35"/>
      <c r="K21" s="32"/>
      <c r="L21" s="6"/>
      <c r="M21" s="29"/>
      <c r="N21" s="32"/>
      <c r="O21" s="38"/>
    </row>
    <row r="22" spans="2:15" s="5" customFormat="1">
      <c r="B22" s="22"/>
      <c r="C22" s="21" t="s">
        <v>17</v>
      </c>
      <c r="D22" s="6">
        <v>1684332</v>
      </c>
      <c r="E22" s="29"/>
      <c r="F22" s="6">
        <v>125631</v>
      </c>
      <c r="G22" s="35"/>
      <c r="H22" s="32">
        <f t="shared" ref="H22" si="18">(F22-D22)/D22</f>
        <v>-0.92541197341141768</v>
      </c>
      <c r="I22" s="6">
        <v>143109</v>
      </c>
      <c r="J22" s="35"/>
      <c r="K22" s="32">
        <f t="shared" si="3"/>
        <v>0.13912171358979869</v>
      </c>
      <c r="L22" s="6">
        <v>1661876</v>
      </c>
      <c r="M22" s="29"/>
      <c r="N22" s="32">
        <f t="shared" si="5"/>
        <v>10.612658882390345</v>
      </c>
      <c r="O22" s="38"/>
    </row>
    <row r="23" spans="2:15">
      <c r="B23" s="15" t="s">
        <v>6</v>
      </c>
      <c r="C23" s="8"/>
      <c r="D23" s="6"/>
      <c r="E23" s="29"/>
      <c r="F23" s="6"/>
      <c r="G23" s="35"/>
      <c r="H23" s="29"/>
      <c r="I23" s="6"/>
      <c r="J23" s="35"/>
      <c r="K23" s="32"/>
      <c r="L23" s="6"/>
      <c r="M23" s="29"/>
      <c r="N23" s="32"/>
      <c r="O23" s="38"/>
    </row>
    <row r="24" spans="2:15" s="5" customFormat="1">
      <c r="B24" s="22"/>
      <c r="C24" s="21" t="s">
        <v>18</v>
      </c>
      <c r="D24" s="6">
        <v>610771</v>
      </c>
      <c r="E24" s="29"/>
      <c r="F24" s="6">
        <v>142591</v>
      </c>
      <c r="G24" s="35"/>
      <c r="H24" s="32">
        <f t="shared" ref="H24:H25" si="19">(F24-D24)/D24</f>
        <v>-0.76653934125883516</v>
      </c>
      <c r="I24" s="6">
        <v>121088</v>
      </c>
      <c r="J24" s="35"/>
      <c r="K24" s="32">
        <f t="shared" si="3"/>
        <v>-0.15080194402171246</v>
      </c>
      <c r="L24" s="6">
        <v>500017</v>
      </c>
      <c r="M24" s="29"/>
      <c r="N24" s="32">
        <f t="shared" si="5"/>
        <v>3.1293687235729388</v>
      </c>
      <c r="O24" s="38"/>
    </row>
    <row r="25" spans="2:15" s="23" customFormat="1">
      <c r="B25" s="60"/>
      <c r="C25" s="61" t="s">
        <v>12</v>
      </c>
      <c r="D25" s="81">
        <f>D22-D24</f>
        <v>1073561</v>
      </c>
      <c r="E25" s="62"/>
      <c r="F25" s="59">
        <f>F22-F24</f>
        <v>-16960</v>
      </c>
      <c r="G25" s="63"/>
      <c r="H25" s="64">
        <f t="shared" si="19"/>
        <v>-1.0157978913168417</v>
      </c>
      <c r="I25" s="81">
        <f>I22-I24</f>
        <v>22021</v>
      </c>
      <c r="J25" s="63"/>
      <c r="K25" s="64">
        <f t="shared" si="3"/>
        <v>-2.2984080188679243</v>
      </c>
      <c r="L25" s="81">
        <f>L22-L24</f>
        <v>1161859</v>
      </c>
      <c r="M25" s="65"/>
      <c r="N25" s="64">
        <f t="shared" si="5"/>
        <v>51.761409563598384</v>
      </c>
      <c r="O25" s="38">
        <f>L25/D25</f>
        <v>1.0822477716683077</v>
      </c>
    </row>
    <row r="26" spans="2:15">
      <c r="B26" s="13" t="s">
        <v>1</v>
      </c>
      <c r="C26" s="8"/>
      <c r="D26" s="11"/>
      <c r="E26" s="30"/>
      <c r="F26" s="11"/>
      <c r="G26" s="36"/>
      <c r="H26" s="30"/>
      <c r="I26" s="11"/>
      <c r="J26" s="36"/>
      <c r="K26" s="32"/>
      <c r="L26" s="11"/>
      <c r="M26" s="30"/>
      <c r="N26" s="32"/>
      <c r="O26" s="38"/>
    </row>
    <row r="27" spans="2:15">
      <c r="B27" s="15" t="s">
        <v>2</v>
      </c>
      <c r="C27" s="8"/>
      <c r="D27" s="8"/>
      <c r="E27" s="57"/>
      <c r="F27" s="6"/>
      <c r="G27" s="35"/>
      <c r="H27" s="29"/>
      <c r="I27" s="6"/>
      <c r="J27" s="35"/>
      <c r="K27" s="32"/>
      <c r="L27" s="6"/>
      <c r="M27" s="57"/>
      <c r="N27" s="32"/>
      <c r="O27" s="38"/>
    </row>
    <row r="28" spans="2:15" s="5" customFormat="1">
      <c r="B28" s="22"/>
      <c r="C28" s="21" t="s">
        <v>19</v>
      </c>
      <c r="D28" s="6">
        <v>6102544</v>
      </c>
      <c r="E28" s="29"/>
      <c r="F28" s="6">
        <v>4717652</v>
      </c>
      <c r="G28" s="35"/>
      <c r="H28" s="32">
        <f t="shared" ref="H28" si="20">(F28-D28)/D28</f>
        <v>-0.22693683159023514</v>
      </c>
      <c r="I28" s="6">
        <v>5690634</v>
      </c>
      <c r="J28" s="35"/>
      <c r="K28" s="32">
        <f t="shared" si="3"/>
        <v>0.20624285131671433</v>
      </c>
      <c r="L28" s="6">
        <v>4844597</v>
      </c>
      <c r="M28" s="29"/>
      <c r="N28" s="32">
        <f t="shared" si="5"/>
        <v>-0.14867183515931617</v>
      </c>
      <c r="O28" s="38"/>
    </row>
    <row r="29" spans="2:15">
      <c r="B29" s="16" t="s">
        <v>3</v>
      </c>
      <c r="C29" s="8"/>
      <c r="D29" s="6"/>
      <c r="E29" s="29"/>
      <c r="F29" s="6"/>
      <c r="G29" s="35"/>
      <c r="H29" s="29"/>
      <c r="I29" s="6"/>
      <c r="J29" s="35"/>
      <c r="K29" s="32"/>
      <c r="L29" s="6"/>
      <c r="M29" s="29"/>
      <c r="N29" s="32"/>
      <c r="O29" s="38"/>
    </row>
    <row r="30" spans="2:15" s="5" customFormat="1">
      <c r="B30" s="22"/>
      <c r="C30" s="21" t="s">
        <v>20</v>
      </c>
      <c r="D30" s="6">
        <v>1955411</v>
      </c>
      <c r="E30" s="29"/>
      <c r="F30" s="6">
        <v>362387</v>
      </c>
      <c r="G30" s="35"/>
      <c r="H30" s="32">
        <f t="shared" ref="H30:H31" si="21">(F30-D30)/D30</f>
        <v>-0.81467476658359805</v>
      </c>
      <c r="I30" s="6">
        <v>475169</v>
      </c>
      <c r="J30" s="35"/>
      <c r="K30" s="32">
        <f t="shared" si="3"/>
        <v>0.31121977333624001</v>
      </c>
      <c r="L30" s="6">
        <v>230059</v>
      </c>
      <c r="M30" s="29"/>
      <c r="N30" s="32">
        <f t="shared" si="5"/>
        <v>-0.51583752307073905</v>
      </c>
      <c r="O30" s="38"/>
    </row>
    <row r="31" spans="2:15" s="5" customFormat="1">
      <c r="B31" s="66"/>
      <c r="C31" s="67" t="s">
        <v>13</v>
      </c>
      <c r="D31" s="68">
        <f>D28-D30</f>
        <v>4147133</v>
      </c>
      <c r="E31" s="69"/>
      <c r="F31" s="68">
        <f>F28-F30</f>
        <v>4355265</v>
      </c>
      <c r="G31" s="70"/>
      <c r="H31" s="71">
        <f t="shared" si="21"/>
        <v>5.0186960485713868E-2</v>
      </c>
      <c r="I31" s="68">
        <f>I28-I30</f>
        <v>5215465</v>
      </c>
      <c r="J31" s="70"/>
      <c r="K31" s="71">
        <f t="shared" si="3"/>
        <v>0.19750807356153988</v>
      </c>
      <c r="L31" s="68">
        <f>L28-L30</f>
        <v>4614538</v>
      </c>
      <c r="M31" s="72"/>
      <c r="N31" s="71">
        <f t="shared" si="5"/>
        <v>-0.1152202152636438</v>
      </c>
      <c r="O31" s="38">
        <f>L31/D31</f>
        <v>1.1127055727414579</v>
      </c>
    </row>
    <row r="32" spans="2:15">
      <c r="B32" s="17" t="s">
        <v>21</v>
      </c>
      <c r="C32" s="9"/>
      <c r="D32" s="6">
        <v>58669</v>
      </c>
      <c r="E32" s="29"/>
      <c r="F32" s="6">
        <v>94138</v>
      </c>
      <c r="G32" s="35"/>
      <c r="H32" s="29"/>
      <c r="I32" s="6">
        <v>160580</v>
      </c>
      <c r="J32" s="35"/>
      <c r="K32" s="32"/>
      <c r="L32" s="6">
        <v>99421</v>
      </c>
      <c r="M32" s="29"/>
      <c r="N32" s="32"/>
      <c r="O32" s="38"/>
    </row>
    <row r="33" spans="2:15">
      <c r="B33" s="58" t="s">
        <v>14</v>
      </c>
      <c r="C33" s="9"/>
      <c r="D33" s="6"/>
      <c r="E33" s="29"/>
      <c r="F33" s="6"/>
      <c r="G33" s="35"/>
      <c r="H33" s="29"/>
      <c r="I33" s="6"/>
      <c r="J33" s="35"/>
      <c r="K33" s="32"/>
      <c r="L33" s="6"/>
      <c r="M33" s="29"/>
      <c r="N33" s="32"/>
      <c r="O33" s="38"/>
    </row>
    <row r="34" spans="2:15">
      <c r="B34" s="17"/>
      <c r="C34" s="19" t="s">
        <v>15</v>
      </c>
      <c r="D34" s="6">
        <v>51813</v>
      </c>
      <c r="E34" s="29"/>
      <c r="F34" s="6">
        <v>228049</v>
      </c>
      <c r="G34" s="35"/>
      <c r="H34" s="29"/>
      <c r="I34" s="6">
        <v>524930</v>
      </c>
      <c r="J34" s="35"/>
      <c r="K34" s="32"/>
      <c r="L34" s="6"/>
      <c r="M34" s="29"/>
      <c r="N34" s="32"/>
      <c r="O34" s="38"/>
    </row>
    <row r="35" spans="2:15">
      <c r="B35" s="17"/>
      <c r="C35" s="9" t="s">
        <v>16</v>
      </c>
      <c r="D35" s="6"/>
      <c r="E35" s="29"/>
      <c r="F35" s="6">
        <v>323049</v>
      </c>
      <c r="G35" s="35"/>
      <c r="H35" s="29"/>
      <c r="I35" s="6">
        <v>542937</v>
      </c>
      <c r="J35" s="35"/>
      <c r="K35" s="32"/>
      <c r="L35" s="6"/>
      <c r="M35" s="29"/>
      <c r="N35" s="32"/>
      <c r="O35" s="38"/>
    </row>
    <row r="36" spans="2:15">
      <c r="B36" s="73"/>
      <c r="C36" s="74" t="s">
        <v>7</v>
      </c>
      <c r="D36" s="75">
        <f>D19+D25+D31-D32+D34-D35</f>
        <v>3340314</v>
      </c>
      <c r="E36" s="76"/>
      <c r="F36" s="75">
        <f>F19+F25+F31-F32+F34-F35</f>
        <v>1338942</v>
      </c>
      <c r="G36" s="77"/>
      <c r="H36" s="78">
        <f t="shared" ref="H36" si="22">(F36-D36)/D36</f>
        <v>-0.59915684573366457</v>
      </c>
      <c r="I36" s="75">
        <f>I19+I25+I31-I32+I34-I35</f>
        <v>708627</v>
      </c>
      <c r="J36" s="77"/>
      <c r="K36" s="78">
        <f t="shared" si="3"/>
        <v>-0.47075601482364432</v>
      </c>
      <c r="L36" s="75">
        <f>L19+L25+L31-L32+L34-L35</f>
        <v>493690</v>
      </c>
      <c r="M36" s="79"/>
      <c r="N36" s="78">
        <f t="shared" si="5"/>
        <v>-0.30331471987378411</v>
      </c>
      <c r="O36" s="80">
        <f>L36/D36</f>
        <v>0.1477974825121231</v>
      </c>
    </row>
    <row r="37" spans="2:15">
      <c r="B37" s="44"/>
      <c r="C37" s="45"/>
      <c r="D37" s="46"/>
      <c r="E37" s="47"/>
      <c r="F37" s="46"/>
      <c r="G37" s="40" t="s">
        <v>40</v>
      </c>
      <c r="H37" s="47"/>
      <c r="I37" s="46"/>
      <c r="J37" s="48"/>
      <c r="K37" s="47"/>
      <c r="L37" s="46"/>
      <c r="M37" s="47"/>
      <c r="N37" s="47"/>
      <c r="O37" s="49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Doussal</dc:creator>
  <cp:lastModifiedBy>Doussal</cp:lastModifiedBy>
  <dcterms:created xsi:type="dcterms:W3CDTF">2022-07-07T06:37:13Z</dcterms:created>
  <dcterms:modified xsi:type="dcterms:W3CDTF">2025-10-07T09:15:12Z</dcterms:modified>
</cp:coreProperties>
</file>